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V\Ferje\CGA00 Ferje\Utvikling og fagstøtte\1 SD\Forslag til svar Stortingets spørretime\"/>
    </mc:Choice>
  </mc:AlternateContent>
  <xr:revisionPtr revIDLastSave="0" documentId="13_ncr:1_{EC6A8DCD-D304-40C7-B785-77CA6A4862A2}" xr6:coauthVersionLast="44" xr6:coauthVersionMax="44" xr10:uidLastSave="{00000000-0000-0000-0000-000000000000}"/>
  <bookViews>
    <workbookView xWindow="-120" yWindow="-120" windowWidth="29040" windowHeight="15840" xr2:uid="{FF222D09-4AAB-4A61-864B-7DD5BB0AF49F}"/>
  </bookViews>
  <sheets>
    <sheet name="Ferjetakst 2013 og 2020 Riksveg" sheetId="1" r:id="rId1"/>
    <sheet name="Beregning bomtakst" sheetId="2" r:id="rId2"/>
  </sheets>
  <definedNames>
    <definedName name="_xlnm.Print_Area" localSheetId="1">'Beregning bomtakst'!$B$3:$L$29</definedName>
    <definedName name="_xlnm.Print_Area" localSheetId="0">'Ferjetakst 2013 og 2020 Riksveg'!$A$1:$N$42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2" l="1"/>
  <c r="E21" i="2"/>
  <c r="F21" i="2"/>
  <c r="G21" i="2"/>
  <c r="H21" i="2"/>
  <c r="I21" i="2"/>
  <c r="J21" i="2"/>
  <c r="K21" i="2"/>
  <c r="L21" i="2"/>
  <c r="C21" i="2"/>
  <c r="D15" i="2"/>
  <c r="E15" i="2"/>
  <c r="F15" i="2"/>
  <c r="G15" i="2"/>
  <c r="H15" i="2"/>
  <c r="I15" i="2"/>
  <c r="J15" i="2"/>
  <c r="K15" i="2"/>
  <c r="L15" i="2"/>
  <c r="C15" i="2"/>
  <c r="D9" i="2"/>
  <c r="E9" i="2"/>
  <c r="F9" i="2"/>
  <c r="G9" i="2"/>
  <c r="H9" i="2"/>
  <c r="I9" i="2"/>
  <c r="J9" i="2"/>
  <c r="K9" i="2"/>
  <c r="L9" i="2"/>
  <c r="C9" i="2"/>
  <c r="W20" i="2"/>
  <c r="V20" i="2"/>
  <c r="U20" i="2"/>
  <c r="T20" i="2"/>
  <c r="S20" i="2"/>
  <c r="R20" i="2"/>
  <c r="Q20" i="2"/>
  <c r="P20" i="2"/>
  <c r="O20" i="2"/>
  <c r="N20" i="2"/>
  <c r="O14" i="2"/>
  <c r="P14" i="2"/>
  <c r="Q14" i="2"/>
  <c r="R14" i="2"/>
  <c r="S14" i="2"/>
  <c r="T14" i="2"/>
  <c r="U14" i="2"/>
  <c r="V14" i="2"/>
  <c r="W14" i="2"/>
  <c r="N14" i="2"/>
  <c r="O8" i="2"/>
  <c r="P8" i="2"/>
  <c r="Q8" i="2"/>
  <c r="R8" i="2"/>
  <c r="S8" i="2"/>
  <c r="T8" i="2"/>
  <c r="U8" i="2"/>
  <c r="V8" i="2"/>
  <c r="W8" i="2"/>
  <c r="N8" i="2"/>
  <c r="D28" i="2" l="1"/>
  <c r="E28" i="2"/>
  <c r="F28" i="2"/>
  <c r="G28" i="2"/>
  <c r="H28" i="2"/>
  <c r="I28" i="2"/>
  <c r="J28" i="2"/>
  <c r="K28" i="2"/>
  <c r="L28" i="2"/>
  <c r="C28" i="2"/>
  <c r="C4" i="1" l="1"/>
  <c r="J11" i="1" l="1"/>
  <c r="I11" i="1"/>
  <c r="I8" i="1"/>
  <c r="J8" i="1"/>
  <c r="J12" i="1"/>
  <c r="J7" i="1"/>
  <c r="I7" i="1"/>
  <c r="I9" i="1"/>
  <c r="I15" i="1"/>
  <c r="I17" i="1"/>
  <c r="J18" i="1"/>
  <c r="J20" i="1"/>
  <c r="J22" i="1"/>
  <c r="J24" i="1"/>
  <c r="J26" i="1"/>
  <c r="J28" i="1"/>
  <c r="J30" i="1"/>
  <c r="J32" i="1"/>
  <c r="J34" i="1"/>
  <c r="J36" i="1"/>
  <c r="J39" i="1"/>
  <c r="J9" i="1"/>
  <c r="J15" i="1"/>
  <c r="J17" i="1"/>
  <c r="I19" i="1"/>
  <c r="I21" i="1"/>
  <c r="I23" i="1"/>
  <c r="I25" i="1"/>
  <c r="I27" i="1"/>
  <c r="I29" i="1"/>
  <c r="I31" i="1"/>
  <c r="I33" i="1"/>
  <c r="I35" i="1"/>
  <c r="I37" i="1"/>
  <c r="I42" i="1"/>
  <c r="I14" i="1"/>
  <c r="I16" i="1"/>
  <c r="I12" i="1"/>
  <c r="J19" i="1"/>
  <c r="J21" i="1"/>
  <c r="J23" i="1"/>
  <c r="J25" i="1"/>
  <c r="J27" i="1"/>
  <c r="J29" i="1"/>
  <c r="J31" i="1"/>
  <c r="J33" i="1"/>
  <c r="J35" i="1"/>
  <c r="J37" i="1"/>
  <c r="J42" i="1"/>
  <c r="J14" i="1"/>
  <c r="J16" i="1"/>
  <c r="I18" i="1"/>
  <c r="I20" i="1"/>
  <c r="I22" i="1"/>
  <c r="I24" i="1"/>
  <c r="I26" i="1"/>
  <c r="I28" i="1"/>
  <c r="I30" i="1"/>
  <c r="I32" i="1"/>
  <c r="I34" i="1"/>
  <c r="I36" i="1"/>
  <c r="I39" i="1"/>
</calcChain>
</file>

<file path=xl/sharedStrings.xml><?xml version="1.0" encoding="utf-8"?>
<sst xmlns="http://schemas.openxmlformats.org/spreadsheetml/2006/main" count="314" uniqueCount="135">
  <si>
    <t>Samband</t>
  </si>
  <si>
    <t>Strekninger</t>
  </si>
  <si>
    <t>Fylke</t>
  </si>
  <si>
    <t>Takstsone</t>
  </si>
  <si>
    <t>Bil 6 m/B2/AP1</t>
  </si>
  <si>
    <t>Kommentar</t>
  </si>
  <si>
    <t>Sogn og Fjordane</t>
  </si>
  <si>
    <t>Riksregulativ</t>
  </si>
  <si>
    <t>2</t>
  </si>
  <si>
    <t>4</t>
  </si>
  <si>
    <t>5</t>
  </si>
  <si>
    <t>3</t>
  </si>
  <si>
    <t>6</t>
  </si>
  <si>
    <t>12</t>
  </si>
  <si>
    <t>7</t>
  </si>
  <si>
    <t>1013 Mortavika - Arsvågen</t>
  </si>
  <si>
    <t>Mortavika - Arsvågen</t>
  </si>
  <si>
    <t>Rogaland</t>
  </si>
  <si>
    <t>1014 Hjelmeland - Skipavik - Nesvik</t>
  </si>
  <si>
    <t>Hjelmeland - Nesvik</t>
  </si>
  <si>
    <t>Hjelmeland - Skipavik</t>
  </si>
  <si>
    <t>Nesvik - Skipavik</t>
  </si>
  <si>
    <t>1015 Lauvvik - Oanes</t>
  </si>
  <si>
    <t>Lauvvik - Oanes</t>
  </si>
  <si>
    <t>1018 Halhjem - Sandvikvåg</t>
  </si>
  <si>
    <t>Halhjem - Sandvikvåg</t>
  </si>
  <si>
    <t>Hordaland</t>
  </si>
  <si>
    <t>1044 Anda - Lote</t>
  </si>
  <si>
    <t>Anda - Lote</t>
  </si>
  <si>
    <t>1045 Lavik - Oppedal</t>
  </si>
  <si>
    <t>Lavik - Oppedal</t>
  </si>
  <si>
    <t>1046 Vangsnes - Hella - Dragsvik</t>
  </si>
  <si>
    <t>Dragsvik - Hella</t>
  </si>
  <si>
    <t>Balestrand - Dragsvik</t>
  </si>
  <si>
    <t>Balestrand - Hella</t>
  </si>
  <si>
    <t>Hella - Vangsnes</t>
  </si>
  <si>
    <t>Dragsvik - Vangsnes</t>
  </si>
  <si>
    <t>Balestrand - Vangsnes</t>
  </si>
  <si>
    <t>1047 Mannheller - Fodnes</t>
  </si>
  <si>
    <t>Fodnes - Mannheller</t>
  </si>
  <si>
    <t>1069 Festøya - Solavågen</t>
  </si>
  <si>
    <t>Festøya - Solavågen</t>
  </si>
  <si>
    <t>Møre og Romsdal</t>
  </si>
  <si>
    <t>1070 Molde - Vestnes</t>
  </si>
  <si>
    <t>Furneset - Molde</t>
  </si>
  <si>
    <t>1071 Volda - Folkestad</t>
  </si>
  <si>
    <t>Folkestad - Volda</t>
  </si>
  <si>
    <t>1072 Halsa - Kanestraum</t>
  </si>
  <si>
    <t>Halsa - Kanestraum</t>
  </si>
  <si>
    <t>1106 Bodø - Værøy - Røst - Moskenes</t>
  </si>
  <si>
    <t>Bodø - Røst</t>
  </si>
  <si>
    <t>Nordland</t>
  </si>
  <si>
    <t>109</t>
  </si>
  <si>
    <t>Moskenes - Værøy</t>
  </si>
  <si>
    <t>35</t>
  </si>
  <si>
    <t>Røst - Værøy</t>
  </si>
  <si>
    <t>43</t>
  </si>
  <si>
    <t>Moskenes - Røst</t>
  </si>
  <si>
    <t>73</t>
  </si>
  <si>
    <t>Bodø - Værøy</t>
  </si>
  <si>
    <t>87</t>
  </si>
  <si>
    <t>Bodø - Moskenes</t>
  </si>
  <si>
    <t>95</t>
  </si>
  <si>
    <t>1107 Bognes - Lødingen</t>
  </si>
  <si>
    <t>Bognes - Lødingen</t>
  </si>
  <si>
    <t>24</t>
  </si>
  <si>
    <t>1108 Drag - Kjøpsvik</t>
  </si>
  <si>
    <t>Drag - Kjøpsvik ferje- og hurtigbåt</t>
  </si>
  <si>
    <t>17</t>
  </si>
  <si>
    <t>1109 Bognes - Skarberget</t>
  </si>
  <si>
    <t>Bognes - Skarberget</t>
  </si>
  <si>
    <t>x</t>
  </si>
  <si>
    <t>10</t>
  </si>
  <si>
    <t>Bil 6 m/B2</t>
  </si>
  <si>
    <t>Bil 19,0 m/B9</t>
  </si>
  <si>
    <t>Bil 19,0 m/B9/AP7</t>
  </si>
  <si>
    <t>2 takstsoner opp fra 2018</t>
  </si>
  <si>
    <t>AutoPASS-regulativ</t>
  </si>
  <si>
    <t>Regulativ</t>
  </si>
  <si>
    <t>Lagt ned 31.12.2019</t>
  </si>
  <si>
    <t>Løpende kroner</t>
  </si>
  <si>
    <t>2013-kroner omregnet til 2020-kroner</t>
  </si>
  <si>
    <t>Prisindeks fra SSB 2013-2019</t>
  </si>
  <si>
    <t>Akkumulert</t>
  </si>
  <si>
    <t>Sone 22. t.o.m. 30.09.2013</t>
  </si>
  <si>
    <t>Sone 18. f.o.m. 01.10.2013</t>
  </si>
  <si>
    <t>Sone 16 i 2020</t>
  </si>
  <si>
    <t>Sone 27 i 2013</t>
  </si>
  <si>
    <t>Sone 22 i 2020</t>
  </si>
  <si>
    <t>22 (ingen bomtakst)</t>
  </si>
  <si>
    <t>AP1</t>
  </si>
  <si>
    <t>AP2</t>
  </si>
  <si>
    <t>AP3</t>
  </si>
  <si>
    <t>AP4</t>
  </si>
  <si>
    <t>AP5</t>
  </si>
  <si>
    <t>AP6</t>
  </si>
  <si>
    <t>AP7</t>
  </si>
  <si>
    <t>AP8</t>
  </si>
  <si>
    <t>AP9</t>
  </si>
  <si>
    <t>MC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</si>
  <si>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</si>
  <si>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</si>
  <si>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</si>
  <si>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</si>
  <si>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</si>
  <si>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</si>
  <si>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</si>
  <si>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</si>
  <si>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</si>
  <si>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Ferjetakstsone 10</t>
  </si>
  <si>
    <t>Ferjetakstsone 22</t>
  </si>
  <si>
    <t>Ekskl mva</t>
  </si>
  <si>
    <t>Mottatt ferdig utrekna frå Skyttel</t>
  </si>
  <si>
    <t>Bompåslag 8 soner (ekskl. mva)</t>
  </si>
  <si>
    <t>Bompåslag 12 soner (ekskl. mva)</t>
  </si>
  <si>
    <t>Bompåslag 5 soner (ekskl. mva)</t>
  </si>
  <si>
    <t>Bompåslag 6 soner (ekskl. mva)</t>
  </si>
  <si>
    <t>Totalpris (sone 22 inkl. mva på ferjedel)</t>
  </si>
  <si>
    <t>Totalpris (sone 18 inkl. mva på ferjedel)</t>
  </si>
  <si>
    <t>Totalpris (sone 27 inkl. mva på ferjedel)</t>
  </si>
  <si>
    <t>Arsvågen - Mortavika</t>
  </si>
  <si>
    <t>t.o.m. 30.09.2013, NB: rabatt på bomtakst</t>
  </si>
  <si>
    <t xml:space="preserve">f.o.m. 01.10.2013, NB: etter bortfall av rabatt på bomtakst </t>
  </si>
  <si>
    <t>2013, NB: rabatt på bomtakst</t>
  </si>
  <si>
    <t>22 (inkl. 12 soner bomtakst ekskl.mva)</t>
  </si>
  <si>
    <t>18 (inkl. 8 soner bomtakst  ekskl.mva)</t>
  </si>
  <si>
    <t>16 (inkl. 6 soner bomtakst  ekskl.mva)</t>
  </si>
  <si>
    <t>27 (inkl 5 soner bomtakst  ekskl.mva)</t>
  </si>
  <si>
    <t>Prisendring 2019-2020 (satt til takstendring)</t>
  </si>
  <si>
    <t>Totalpris sone 16 (inkl. mva på ferjedel)</t>
  </si>
  <si>
    <t>2020, NB: Ingen rabatt på bomtakst</t>
  </si>
  <si>
    <t>BEREGNING BOMPENGEDEL UTAN MVA.</t>
  </si>
  <si>
    <t>Spesifikasjon av bompåslag på riksvegferjesamband i 2013 og 2020</t>
  </si>
  <si>
    <t>Spesifikasjon over ferjeprisar på Riksvegvferjesamband i 2013 og i 2020</t>
  </si>
  <si>
    <t>Tallene er inkl mva, med unntak av ev. bomtakstdel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</si>
</sst>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4" borderId="2" xfId="0" applyFont="1" applyFill="1" applyBorder="1"/>
    <xf numFmtId="0" fontId="1" fillId="2" borderId="2" xfId="0" applyFont="1" applyFill="1" applyBorder="1"/>
    <xf numFmtId="0" fontId="1" fillId="0" borderId="0" xfId="0" applyFont="1" applyFill="1" applyBorder="1"/>
    <xf numFmtId="0" fontId="0" fillId="5" borderId="3" xfId="0" applyFill="1" applyBorder="1"/>
    <xf numFmtId="0" fontId="0" fillId="0" borderId="3" xfId="0" applyBorder="1"/>
    <xf numFmtId="0" fontId="0" fillId="0" borderId="2" xfId="0" applyBorder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3" fillId="2" borderId="1" xfId="0" applyFont="1" applyFill="1" applyBorder="1"/>
    <xf numFmtId="0" fontId="4" fillId="0" borderId="0" xfId="0" applyFont="1"/>
    <xf numFmtId="0" fontId="0" fillId="6" borderId="0" xfId="0" applyFill="1"/>
    <xf numFmtId="0" fontId="0" fillId="6" borderId="3" xfId="0" applyFill="1" applyBorder="1"/>
    <xf numFmtId="0" fontId="3" fillId="6" borderId="3" xfId="0" applyFont="1" applyFill="1" applyBorder="1"/>
    <xf numFmtId="0" fontId="4" fillId="6" borderId="0" xfId="0" applyFont="1" applyFill="1"/>
    <xf numFmtId="0" fontId="0" fillId="5" borderId="2" xfId="0" applyFill="1" applyBorder="1"/>
    <xf numFmtId="0" fontId="3" fillId="2" borderId="2" xfId="0" applyFont="1" applyFill="1" applyBorder="1"/>
    <xf numFmtId="0" fontId="0" fillId="0" borderId="1" xfId="0" applyBorder="1"/>
    <xf numFmtId="0" fontId="0" fillId="7" borderId="1" xfId="0" applyFill="1" applyBorder="1"/>
    <xf numFmtId="0" fontId="0" fillId="7" borderId="3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1" fillId="2" borderId="4" xfId="0" applyFont="1" applyFill="1" applyBorder="1"/>
    <xf numFmtId="0" fontId="0" fillId="2" borderId="4" xfId="0" applyFill="1" applyBorder="1"/>
    <xf numFmtId="0" fontId="3" fillId="2" borderId="4" xfId="0" applyFont="1" applyFill="1" applyBorder="1"/>
    <xf numFmtId="0" fontId="3" fillId="6" borderId="4" xfId="0" applyFont="1" applyFill="1" applyBorder="1"/>
    <xf numFmtId="0" fontId="1" fillId="4" borderId="4" xfId="0" applyFont="1" applyFill="1" applyBorder="1"/>
    <xf numFmtId="0" fontId="0" fillId="0" borderId="4" xfId="0" applyBorder="1"/>
    <xf numFmtId="0" fontId="0" fillId="0" borderId="4" xfId="0" applyFill="1" applyBorder="1" applyAlignment="1">
      <alignment horizontal="left"/>
    </xf>
    <xf numFmtId="3" fontId="4" fillId="6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6" borderId="4" xfId="0" applyFill="1" applyBorder="1"/>
    <xf numFmtId="0" fontId="0" fillId="0" borderId="4" xfId="0" applyFill="1" applyBorder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4" borderId="4" xfId="0" applyFill="1" applyBorder="1"/>
    <xf numFmtId="0" fontId="0" fillId="4" borderId="4" xfId="0" applyFill="1" applyBorder="1" applyAlignment="1">
      <alignment horizontal="left"/>
    </xf>
    <xf numFmtId="0" fontId="4" fillId="6" borderId="4" xfId="0" applyFont="1" applyFill="1" applyBorder="1"/>
    <xf numFmtId="0" fontId="0" fillId="0" borderId="4" xfId="0" applyFont="1" applyFill="1" applyBorder="1"/>
    <xf numFmtId="0" fontId="0" fillId="4" borderId="4" xfId="0" applyFont="1" applyFill="1" applyBorder="1" applyAlignment="1">
      <alignment horizontal="left"/>
    </xf>
    <xf numFmtId="1" fontId="0" fillId="0" borderId="4" xfId="0" applyNumberFormat="1" applyBorder="1"/>
    <xf numFmtId="0" fontId="5" fillId="0" borderId="0" xfId="0" applyFont="1"/>
    <xf numFmtId="165" fontId="6" fillId="0" borderId="5" xfId="0" applyNumberFormat="1" applyFont="1" applyFill="1" applyBorder="1" applyAlignment="1">
      <alignment horizontal="center"/>
    </xf>
    <xf numFmtId="1" fontId="5" fillId="8" borderId="0" xfId="0" applyNumberFormat="1" applyFont="1" applyFill="1"/>
    <xf numFmtId="2" fontId="5" fillId="8" borderId="0" xfId="0" applyNumberFormat="1" applyFont="1" applyFill="1"/>
    <xf numFmtId="0" fontId="1" fillId="7" borderId="4" xfId="0" applyFont="1" applyFill="1" applyBorder="1" applyAlignment="1">
      <alignment horizontal="left"/>
    </xf>
    <xf numFmtId="1" fontId="0" fillId="0" borderId="0" xfId="0" applyNumberFormat="1" applyBorder="1"/>
    <xf numFmtId="165" fontId="6" fillId="0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3" borderId="4" xfId="0" applyFont="1" applyFill="1" applyBorder="1"/>
    <xf numFmtId="0" fontId="7" fillId="0" borderId="0" xfId="0" applyFont="1"/>
    <xf numFmtId="0" fontId="0" fillId="4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4" xfId="0" applyFont="1" applyFill="1" applyBorder="1"/>
    <xf numFmtId="0" fontId="0" fillId="0" borderId="0" xfId="0" applyFill="1"/>
    <xf numFmtId="3" fontId="0" fillId="0" borderId="4" xfId="0" applyNumberFormat="1" applyFill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4" borderId="4" xfId="0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BF20-9FD5-4E05-A694-4A13F9CFBDA8}">
  <sheetPr>
    <tabColor rgb="FFFF0000"/>
    <pageSetUpPr fitToPage="1"/>
  </sheetPr>
  <dimension ref="A1:N44"/>
  <sheetViews>
    <sheetView tabSelected="1" zoomScale="85" zoomScaleNormal="85" workbookViewId="0">
      <selection activeCell="O2" sqref="O2"/>
    </sheetView>
  </sheetViews>
  <sheetFormatPr baseColWidth="10" defaultRowHeight="15" x14ac:dyDescent="0.25"/>
  <cols>
    <col min="1" max="1" width="34.42578125" bestFit="1" customWidth="1"/>
    <col min="2" max="2" width="41.7109375" bestFit="1" customWidth="1"/>
    <col min="3" max="3" width="18.85546875" bestFit="1" customWidth="1"/>
    <col min="4" max="4" width="24.28515625" style="1" bestFit="1" customWidth="1"/>
    <col min="5" max="5" width="36.5703125" bestFit="1" customWidth="1"/>
    <col min="6" max="6" width="11.42578125" style="1" customWidth="1"/>
    <col min="7" max="7" width="11" style="1" customWidth="1"/>
    <col min="8" max="8" width="13.85546875" bestFit="1" customWidth="1"/>
    <col min="9" max="9" width="12.28515625" style="1" customWidth="1"/>
    <col min="10" max="10" width="21.85546875" customWidth="1"/>
    <col min="11" max="11" width="2.7109375" style="20" customWidth="1"/>
    <col min="12" max="12" width="14.140625" style="1" bestFit="1" customWidth="1"/>
    <col min="13" max="13" width="16.85546875" style="1" bestFit="1" customWidth="1"/>
    <col min="14" max="14" width="18.7109375" style="1" customWidth="1"/>
  </cols>
  <sheetData>
    <row r="1" spans="1:14" s="1" customFormat="1" ht="21" x14ac:dyDescent="0.35">
      <c r="A1" s="59" t="s">
        <v>133</v>
      </c>
      <c r="H1" s="15"/>
      <c r="I1" s="15"/>
      <c r="K1" s="20"/>
    </row>
    <row r="2" spans="1:14" s="1" customFormat="1" x14ac:dyDescent="0.25">
      <c r="B2" s="1" t="s">
        <v>82</v>
      </c>
      <c r="C2" s="16">
        <v>1.155</v>
      </c>
      <c r="H2" s="15"/>
      <c r="I2" s="15"/>
      <c r="K2" s="20"/>
    </row>
    <row r="3" spans="1:14" s="1" customFormat="1" x14ac:dyDescent="0.25">
      <c r="B3" s="1" t="s">
        <v>128</v>
      </c>
      <c r="C3" s="17">
        <v>1.032</v>
      </c>
      <c r="F3" s="1" t="s">
        <v>134</v>
      </c>
      <c r="K3" s="20"/>
    </row>
    <row r="4" spans="1:14" s="1" customFormat="1" x14ac:dyDescent="0.25">
      <c r="B4" s="1" t="s">
        <v>83</v>
      </c>
      <c r="C4" s="17">
        <f>C3*C2</f>
        <v>1.1919600000000001</v>
      </c>
      <c r="F4" s="27" t="s">
        <v>80</v>
      </c>
      <c r="G4" s="28"/>
      <c r="H4" s="28"/>
      <c r="I4" s="12" t="s">
        <v>81</v>
      </c>
      <c r="J4" s="24"/>
      <c r="K4" s="21"/>
      <c r="L4" s="26"/>
      <c r="M4" s="13"/>
      <c r="N4" s="14"/>
    </row>
    <row r="5" spans="1:14" x14ac:dyDescent="0.25">
      <c r="A5" s="2"/>
      <c r="B5" s="2"/>
      <c r="C5" s="2"/>
      <c r="D5" s="11" t="s">
        <v>5</v>
      </c>
      <c r="E5" s="3"/>
      <c r="F5" s="5">
        <v>2013</v>
      </c>
      <c r="G5" s="6">
        <v>2013</v>
      </c>
      <c r="H5" s="10" t="s">
        <v>78</v>
      </c>
      <c r="I5" s="18">
        <v>2013</v>
      </c>
      <c r="J5" s="25">
        <v>2013</v>
      </c>
      <c r="K5" s="22"/>
      <c r="L5" s="7">
        <v>2020</v>
      </c>
      <c r="M5" s="8">
        <v>2020</v>
      </c>
      <c r="N5" s="9" t="s">
        <v>78</v>
      </c>
    </row>
    <row r="6" spans="1:14" x14ac:dyDescent="0.25">
      <c r="A6" s="29" t="s">
        <v>0</v>
      </c>
      <c r="B6" s="29" t="s">
        <v>1</v>
      </c>
      <c r="C6" s="29" t="s">
        <v>2</v>
      </c>
      <c r="D6" s="30"/>
      <c r="E6" s="30" t="s">
        <v>3</v>
      </c>
      <c r="F6" s="31" t="s">
        <v>73</v>
      </c>
      <c r="G6" s="31" t="s">
        <v>74</v>
      </c>
      <c r="H6" s="32"/>
      <c r="I6" s="33" t="s">
        <v>73</v>
      </c>
      <c r="J6" s="33" t="s">
        <v>74</v>
      </c>
      <c r="K6" s="34"/>
      <c r="L6" s="35" t="s">
        <v>4</v>
      </c>
      <c r="M6" s="35" t="s">
        <v>75</v>
      </c>
      <c r="N6" s="35"/>
    </row>
    <row r="7" spans="1:14" s="1" customFormat="1" x14ac:dyDescent="0.25">
      <c r="A7" s="36" t="s">
        <v>15</v>
      </c>
      <c r="B7" s="36" t="s">
        <v>16</v>
      </c>
      <c r="C7" s="36" t="s">
        <v>17</v>
      </c>
      <c r="D7" s="37" t="s">
        <v>84</v>
      </c>
      <c r="E7" s="37" t="s">
        <v>124</v>
      </c>
      <c r="F7" s="64">
        <v>176</v>
      </c>
      <c r="G7" s="65">
        <v>1009</v>
      </c>
      <c r="H7" s="36" t="s">
        <v>7</v>
      </c>
      <c r="I7" s="67">
        <f>ROUND(F7*$C$4,0)</f>
        <v>210</v>
      </c>
      <c r="J7" s="67">
        <f t="shared" ref="J7" si="0">ROUND(G7*$C$4,0)</f>
        <v>1203</v>
      </c>
      <c r="K7" s="38"/>
      <c r="L7" s="41">
        <v>0</v>
      </c>
      <c r="M7" s="41">
        <v>0</v>
      </c>
      <c r="N7" s="41"/>
    </row>
    <row r="8" spans="1:14" s="1" customFormat="1" x14ac:dyDescent="0.25">
      <c r="A8" s="36" t="s">
        <v>15</v>
      </c>
      <c r="B8" s="36" t="s">
        <v>16</v>
      </c>
      <c r="C8" s="36" t="s">
        <v>17</v>
      </c>
      <c r="D8" s="37" t="s">
        <v>85</v>
      </c>
      <c r="E8" s="37" t="s">
        <v>125</v>
      </c>
      <c r="F8" s="64">
        <v>152</v>
      </c>
      <c r="G8" s="65">
        <v>909</v>
      </c>
      <c r="H8" s="36" t="s">
        <v>7</v>
      </c>
      <c r="I8" s="67">
        <f>ROUND(F8*$C$4,0)</f>
        <v>181</v>
      </c>
      <c r="J8" s="67">
        <f t="shared" ref="J8" si="1">ROUND(G8*$C$4,0)</f>
        <v>1083</v>
      </c>
      <c r="K8" s="38"/>
      <c r="L8" s="41">
        <v>0</v>
      </c>
      <c r="M8" s="41">
        <v>0</v>
      </c>
      <c r="N8" s="41"/>
    </row>
    <row r="9" spans="1:14" x14ac:dyDescent="0.25">
      <c r="A9" s="36" t="s">
        <v>15</v>
      </c>
      <c r="B9" s="36" t="s">
        <v>16</v>
      </c>
      <c r="C9" s="36" t="s">
        <v>17</v>
      </c>
      <c r="D9" s="37" t="s">
        <v>86</v>
      </c>
      <c r="E9" s="37" t="s">
        <v>126</v>
      </c>
      <c r="F9" s="64">
        <v>0</v>
      </c>
      <c r="G9" s="65">
        <v>0</v>
      </c>
      <c r="H9" s="36" t="s">
        <v>7</v>
      </c>
      <c r="I9" s="67">
        <f>ROUND(F9*$C$4,0)</f>
        <v>0</v>
      </c>
      <c r="J9" s="67">
        <f t="shared" ref="J9:J39" si="2">ROUND(G9*$C$4,0)</f>
        <v>0</v>
      </c>
      <c r="K9" s="38"/>
      <c r="L9" s="39">
        <v>248</v>
      </c>
      <c r="M9" s="39">
        <v>1223</v>
      </c>
      <c r="N9" s="39" t="s">
        <v>77</v>
      </c>
    </row>
    <row r="10" spans="1:14" x14ac:dyDescent="0.25">
      <c r="A10" s="36"/>
      <c r="B10" s="36"/>
      <c r="C10" s="36"/>
      <c r="D10" s="36"/>
      <c r="E10" s="36"/>
      <c r="F10" s="42"/>
      <c r="G10" s="42"/>
      <c r="H10" s="36"/>
      <c r="I10" s="42"/>
      <c r="J10" s="42"/>
      <c r="K10" s="40"/>
      <c r="L10" s="36"/>
      <c r="M10" s="36"/>
      <c r="N10" s="36"/>
    </row>
    <row r="11" spans="1:14" s="1" customFormat="1" x14ac:dyDescent="0.25">
      <c r="A11" s="36" t="s">
        <v>24</v>
      </c>
      <c r="B11" s="36" t="s">
        <v>25</v>
      </c>
      <c r="C11" s="36" t="s">
        <v>26</v>
      </c>
      <c r="D11" s="37" t="s">
        <v>87</v>
      </c>
      <c r="E11" s="41" t="s">
        <v>127</v>
      </c>
      <c r="F11" s="64">
        <v>210</v>
      </c>
      <c r="G11" s="65">
        <v>1156</v>
      </c>
      <c r="H11" s="36" t="s">
        <v>7</v>
      </c>
      <c r="I11" s="67">
        <f>ROUND(F11*$C$4,0)</f>
        <v>250</v>
      </c>
      <c r="J11" s="67">
        <f>ROUND(G11*$C$4,0)</f>
        <v>1378</v>
      </c>
      <c r="K11" s="38"/>
      <c r="L11" s="41">
        <v>0</v>
      </c>
      <c r="M11" s="41">
        <v>0</v>
      </c>
      <c r="N11" s="41"/>
    </row>
    <row r="12" spans="1:14" x14ac:dyDescent="0.25">
      <c r="A12" s="36" t="s">
        <v>24</v>
      </c>
      <c r="B12" s="36" t="s">
        <v>25</v>
      </c>
      <c r="C12" s="36" t="s">
        <v>26</v>
      </c>
      <c r="D12" s="37" t="s">
        <v>88</v>
      </c>
      <c r="E12" s="41" t="s">
        <v>89</v>
      </c>
      <c r="F12" s="64"/>
      <c r="G12" s="65"/>
      <c r="H12" s="36" t="s">
        <v>7</v>
      </c>
      <c r="I12" s="67">
        <f>ROUND(F12*$C$4,0)</f>
        <v>0</v>
      </c>
      <c r="J12" s="67">
        <f>ROUND(G12*$C$4,0)</f>
        <v>0</v>
      </c>
      <c r="K12" s="38"/>
      <c r="L12" s="39">
        <v>321</v>
      </c>
      <c r="M12" s="39">
        <v>1474</v>
      </c>
      <c r="N12" s="39" t="s">
        <v>77</v>
      </c>
    </row>
    <row r="13" spans="1:14" s="1" customFormat="1" x14ac:dyDescent="0.25">
      <c r="A13" s="36"/>
      <c r="B13" s="36"/>
      <c r="C13" s="36"/>
      <c r="D13" s="41"/>
      <c r="E13" s="41"/>
      <c r="F13" s="64"/>
      <c r="G13" s="65"/>
      <c r="H13" s="36"/>
      <c r="I13" s="67"/>
      <c r="J13" s="67"/>
      <c r="K13" s="38"/>
      <c r="L13" s="41"/>
      <c r="M13" s="41"/>
      <c r="N13" s="41"/>
    </row>
    <row r="14" spans="1:14" x14ac:dyDescent="0.25">
      <c r="A14" s="36" t="s">
        <v>18</v>
      </c>
      <c r="B14" s="36" t="s">
        <v>19</v>
      </c>
      <c r="C14" s="36" t="s">
        <v>17</v>
      </c>
      <c r="D14" s="41"/>
      <c r="E14" s="41" t="s">
        <v>11</v>
      </c>
      <c r="F14" s="64">
        <v>27</v>
      </c>
      <c r="G14" s="65">
        <v>525</v>
      </c>
      <c r="H14" s="36" t="s">
        <v>7</v>
      </c>
      <c r="I14" s="67">
        <f t="shared" ref="I14:I39" si="3">ROUND(F14*$C$4,0)</f>
        <v>32</v>
      </c>
      <c r="J14" s="67">
        <f t="shared" si="2"/>
        <v>626</v>
      </c>
      <c r="K14" s="38"/>
      <c r="L14" s="36">
        <v>87</v>
      </c>
      <c r="M14" s="41">
        <v>706</v>
      </c>
      <c r="N14" s="36" t="s">
        <v>7</v>
      </c>
    </row>
    <row r="15" spans="1:14" ht="11.25" customHeight="1" x14ac:dyDescent="0.25">
      <c r="A15" s="36" t="s">
        <v>18</v>
      </c>
      <c r="B15" s="36" t="s">
        <v>20</v>
      </c>
      <c r="C15" s="36" t="s">
        <v>17</v>
      </c>
      <c r="D15" s="41"/>
      <c r="E15" s="41" t="s">
        <v>10</v>
      </c>
      <c r="F15" s="64">
        <v>77</v>
      </c>
      <c r="G15" s="65">
        <v>583</v>
      </c>
      <c r="H15" s="36" t="s">
        <v>7</v>
      </c>
      <c r="I15" s="67">
        <f t="shared" si="3"/>
        <v>92</v>
      </c>
      <c r="J15" s="67">
        <f t="shared" si="2"/>
        <v>695</v>
      </c>
      <c r="K15" s="38"/>
      <c r="L15" s="36">
        <v>104</v>
      </c>
      <c r="M15" s="41">
        <v>785</v>
      </c>
      <c r="N15" s="36" t="s">
        <v>7</v>
      </c>
    </row>
    <row r="16" spans="1:14" x14ac:dyDescent="0.25">
      <c r="A16" s="36" t="s">
        <v>18</v>
      </c>
      <c r="B16" s="36" t="s">
        <v>21</v>
      </c>
      <c r="C16" s="36" t="s">
        <v>17</v>
      </c>
      <c r="D16" s="41"/>
      <c r="E16" s="41" t="s">
        <v>9</v>
      </c>
      <c r="F16" s="64">
        <v>71</v>
      </c>
      <c r="G16" s="65">
        <v>550</v>
      </c>
      <c r="H16" s="36" t="s">
        <v>7</v>
      </c>
      <c r="I16" s="67">
        <f t="shared" si="3"/>
        <v>85</v>
      </c>
      <c r="J16" s="67">
        <f t="shared" si="2"/>
        <v>656</v>
      </c>
      <c r="K16" s="38"/>
      <c r="L16" s="41">
        <v>96</v>
      </c>
      <c r="M16" s="41">
        <v>740</v>
      </c>
      <c r="N16" s="36" t="s">
        <v>7</v>
      </c>
    </row>
    <row r="17" spans="1:14" x14ac:dyDescent="0.25">
      <c r="A17" s="36" t="s">
        <v>22</v>
      </c>
      <c r="B17" s="36" t="s">
        <v>23</v>
      </c>
      <c r="C17" s="36" t="s">
        <v>17</v>
      </c>
      <c r="D17" s="41" t="s">
        <v>79</v>
      </c>
      <c r="E17" s="41" t="s">
        <v>11</v>
      </c>
      <c r="F17" s="64">
        <v>27</v>
      </c>
      <c r="G17" s="65">
        <v>525</v>
      </c>
      <c r="H17" s="36" t="s">
        <v>7</v>
      </c>
      <c r="I17" s="67">
        <f t="shared" si="3"/>
        <v>32</v>
      </c>
      <c r="J17" s="67">
        <f t="shared" si="2"/>
        <v>626</v>
      </c>
      <c r="K17" s="38"/>
      <c r="L17" s="42" t="s">
        <v>71</v>
      </c>
      <c r="M17" s="43" t="s">
        <v>71</v>
      </c>
      <c r="N17" s="36"/>
    </row>
    <row r="18" spans="1:14" x14ac:dyDescent="0.25">
      <c r="A18" s="36" t="s">
        <v>27</v>
      </c>
      <c r="B18" s="36" t="s">
        <v>28</v>
      </c>
      <c r="C18" s="36" t="s">
        <v>6</v>
      </c>
      <c r="D18" s="41"/>
      <c r="E18" s="41" t="s">
        <v>11</v>
      </c>
      <c r="F18" s="64">
        <v>27</v>
      </c>
      <c r="G18" s="65">
        <v>525</v>
      </c>
      <c r="H18" s="36" t="s">
        <v>7</v>
      </c>
      <c r="I18" s="67">
        <f t="shared" si="3"/>
        <v>32</v>
      </c>
      <c r="J18" s="67">
        <f t="shared" si="2"/>
        <v>626</v>
      </c>
      <c r="K18" s="38"/>
      <c r="L18" s="39">
        <v>114</v>
      </c>
      <c r="M18" s="39">
        <v>749</v>
      </c>
      <c r="N18" s="39" t="s">
        <v>77</v>
      </c>
    </row>
    <row r="19" spans="1:14" x14ac:dyDescent="0.25">
      <c r="A19" s="36" t="s">
        <v>29</v>
      </c>
      <c r="B19" s="36" t="s">
        <v>30</v>
      </c>
      <c r="C19" s="36" t="s">
        <v>6</v>
      </c>
      <c r="D19" s="41"/>
      <c r="E19" s="41" t="s">
        <v>12</v>
      </c>
      <c r="F19" s="64">
        <v>84</v>
      </c>
      <c r="G19" s="65">
        <v>608</v>
      </c>
      <c r="H19" s="36" t="s">
        <v>7</v>
      </c>
      <c r="I19" s="67">
        <f t="shared" si="3"/>
        <v>100</v>
      </c>
      <c r="J19" s="67">
        <f t="shared" si="2"/>
        <v>725</v>
      </c>
      <c r="K19" s="38"/>
      <c r="L19" s="36">
        <v>113</v>
      </c>
      <c r="M19" s="41">
        <v>818</v>
      </c>
      <c r="N19" s="36" t="s">
        <v>7</v>
      </c>
    </row>
    <row r="20" spans="1:14" x14ac:dyDescent="0.25">
      <c r="A20" s="36" t="s">
        <v>31</v>
      </c>
      <c r="B20" s="36" t="s">
        <v>32</v>
      </c>
      <c r="C20" s="36" t="s">
        <v>6</v>
      </c>
      <c r="D20" s="41"/>
      <c r="E20" s="41" t="s">
        <v>8</v>
      </c>
      <c r="F20" s="64">
        <v>58</v>
      </c>
      <c r="G20" s="65">
        <v>500</v>
      </c>
      <c r="H20" s="36" t="s">
        <v>7</v>
      </c>
      <c r="I20" s="67">
        <f t="shared" si="3"/>
        <v>69</v>
      </c>
      <c r="J20" s="67">
        <f t="shared" si="2"/>
        <v>596</v>
      </c>
      <c r="K20" s="38"/>
      <c r="L20" s="39">
        <v>104</v>
      </c>
      <c r="M20" s="39">
        <v>714</v>
      </c>
      <c r="N20" s="39" t="s">
        <v>77</v>
      </c>
    </row>
    <row r="21" spans="1:14" x14ac:dyDescent="0.25">
      <c r="A21" s="36" t="s">
        <v>31</v>
      </c>
      <c r="B21" s="36" t="s">
        <v>33</v>
      </c>
      <c r="C21" s="36" t="s">
        <v>6</v>
      </c>
      <c r="D21" s="41"/>
      <c r="E21" s="41" t="s">
        <v>11</v>
      </c>
      <c r="F21" s="64">
        <v>27</v>
      </c>
      <c r="G21" s="65">
        <v>525</v>
      </c>
      <c r="H21" s="36" t="s">
        <v>7</v>
      </c>
      <c r="I21" s="67">
        <f t="shared" si="3"/>
        <v>32</v>
      </c>
      <c r="J21" s="67">
        <f t="shared" si="2"/>
        <v>626</v>
      </c>
      <c r="K21" s="38"/>
      <c r="L21" s="39">
        <v>114</v>
      </c>
      <c r="M21" s="39">
        <v>749</v>
      </c>
      <c r="N21" s="39" t="s">
        <v>77</v>
      </c>
    </row>
    <row r="22" spans="1:14" x14ac:dyDescent="0.25">
      <c r="A22" s="36" t="s">
        <v>31</v>
      </c>
      <c r="B22" s="36" t="s">
        <v>34</v>
      </c>
      <c r="C22" s="36" t="s">
        <v>6</v>
      </c>
      <c r="D22" s="41"/>
      <c r="E22" s="41" t="s">
        <v>9</v>
      </c>
      <c r="F22" s="64">
        <v>71</v>
      </c>
      <c r="G22" s="65">
        <v>550</v>
      </c>
      <c r="H22" s="36" t="s">
        <v>7</v>
      </c>
      <c r="I22" s="67">
        <f t="shared" si="3"/>
        <v>85</v>
      </c>
      <c r="J22" s="67">
        <f t="shared" si="2"/>
        <v>656</v>
      </c>
      <c r="K22" s="38"/>
      <c r="L22" s="39">
        <v>126</v>
      </c>
      <c r="M22" s="39">
        <v>785</v>
      </c>
      <c r="N22" s="39" t="s">
        <v>77</v>
      </c>
    </row>
    <row r="23" spans="1:14" x14ac:dyDescent="0.25">
      <c r="A23" s="36" t="s">
        <v>31</v>
      </c>
      <c r="B23" s="36" t="s">
        <v>35</v>
      </c>
      <c r="C23" s="36" t="s">
        <v>6</v>
      </c>
      <c r="D23" s="41"/>
      <c r="E23" s="41" t="s">
        <v>10</v>
      </c>
      <c r="F23" s="64">
        <v>77</v>
      </c>
      <c r="G23" s="65">
        <v>583</v>
      </c>
      <c r="H23" s="36" t="s">
        <v>7</v>
      </c>
      <c r="I23" s="67">
        <f t="shared" si="3"/>
        <v>92</v>
      </c>
      <c r="J23" s="67">
        <f t="shared" si="2"/>
        <v>695</v>
      </c>
      <c r="K23" s="38"/>
      <c r="L23" s="39">
        <v>136</v>
      </c>
      <c r="M23" s="39">
        <v>832</v>
      </c>
      <c r="N23" s="39" t="s">
        <v>77</v>
      </c>
    </row>
    <row r="24" spans="1:14" x14ac:dyDescent="0.25">
      <c r="A24" s="36" t="s">
        <v>31</v>
      </c>
      <c r="B24" s="36" t="s">
        <v>36</v>
      </c>
      <c r="C24" s="36" t="s">
        <v>6</v>
      </c>
      <c r="D24" s="41"/>
      <c r="E24" s="41" t="s">
        <v>12</v>
      </c>
      <c r="F24" s="64">
        <v>84</v>
      </c>
      <c r="G24" s="65">
        <v>608</v>
      </c>
      <c r="H24" s="36" t="s">
        <v>7</v>
      </c>
      <c r="I24" s="67">
        <f t="shared" si="3"/>
        <v>100</v>
      </c>
      <c r="J24" s="67">
        <f t="shared" si="2"/>
        <v>725</v>
      </c>
      <c r="K24" s="38"/>
      <c r="L24" s="39">
        <v>148</v>
      </c>
      <c r="M24" s="39">
        <v>868</v>
      </c>
      <c r="N24" s="39" t="s">
        <v>77</v>
      </c>
    </row>
    <row r="25" spans="1:14" x14ac:dyDescent="0.25">
      <c r="A25" s="36" t="s">
        <v>31</v>
      </c>
      <c r="B25" s="36" t="s">
        <v>37</v>
      </c>
      <c r="C25" s="36" t="s">
        <v>6</v>
      </c>
      <c r="D25" s="41"/>
      <c r="E25" s="41" t="s">
        <v>14</v>
      </c>
      <c r="F25" s="64">
        <v>90</v>
      </c>
      <c r="G25" s="65">
        <v>633</v>
      </c>
      <c r="H25" s="36" t="s">
        <v>7</v>
      </c>
      <c r="I25" s="67">
        <f t="shared" si="3"/>
        <v>107</v>
      </c>
      <c r="J25" s="67">
        <f t="shared" si="2"/>
        <v>755</v>
      </c>
      <c r="K25" s="38"/>
      <c r="L25" s="39">
        <v>160</v>
      </c>
      <c r="M25" s="39">
        <v>903</v>
      </c>
      <c r="N25" s="39" t="s">
        <v>77</v>
      </c>
    </row>
    <row r="26" spans="1:14" x14ac:dyDescent="0.25">
      <c r="A26" s="36" t="s">
        <v>38</v>
      </c>
      <c r="B26" s="36" t="s">
        <v>39</v>
      </c>
      <c r="C26" s="36" t="s">
        <v>6</v>
      </c>
      <c r="D26" s="41"/>
      <c r="E26" s="41" t="s">
        <v>9</v>
      </c>
      <c r="F26" s="64">
        <v>71</v>
      </c>
      <c r="G26" s="65">
        <v>550</v>
      </c>
      <c r="H26" s="36" t="s">
        <v>7</v>
      </c>
      <c r="I26" s="67">
        <f t="shared" si="3"/>
        <v>85</v>
      </c>
      <c r="J26" s="67">
        <f t="shared" si="2"/>
        <v>656</v>
      </c>
      <c r="K26" s="38"/>
      <c r="L26" s="39">
        <v>126</v>
      </c>
      <c r="M26" s="39">
        <v>785</v>
      </c>
      <c r="N26" s="39" t="s">
        <v>77</v>
      </c>
    </row>
    <row r="27" spans="1:14" x14ac:dyDescent="0.25">
      <c r="A27" s="36" t="s">
        <v>40</v>
      </c>
      <c r="B27" s="36" t="s">
        <v>41</v>
      </c>
      <c r="C27" s="36" t="s">
        <v>42</v>
      </c>
      <c r="D27" s="41"/>
      <c r="E27" s="41" t="s">
        <v>10</v>
      </c>
      <c r="F27" s="64">
        <v>77</v>
      </c>
      <c r="G27" s="65">
        <v>583</v>
      </c>
      <c r="H27" s="36" t="s">
        <v>7</v>
      </c>
      <c r="I27" s="67">
        <f t="shared" si="3"/>
        <v>92</v>
      </c>
      <c r="J27" s="67">
        <f t="shared" si="2"/>
        <v>695</v>
      </c>
      <c r="K27" s="38"/>
      <c r="L27" s="39">
        <v>136</v>
      </c>
      <c r="M27" s="39">
        <v>832</v>
      </c>
      <c r="N27" s="39" t="s">
        <v>77</v>
      </c>
    </row>
    <row r="28" spans="1:14" x14ac:dyDescent="0.25">
      <c r="A28" s="36" t="s">
        <v>43</v>
      </c>
      <c r="B28" s="36" t="s">
        <v>44</v>
      </c>
      <c r="C28" s="36" t="s">
        <v>42</v>
      </c>
      <c r="D28" s="41"/>
      <c r="E28" s="41" t="s">
        <v>13</v>
      </c>
      <c r="F28" s="64">
        <v>120</v>
      </c>
      <c r="G28" s="65">
        <v>767</v>
      </c>
      <c r="H28" s="36" t="s">
        <v>7</v>
      </c>
      <c r="I28" s="67">
        <f t="shared" si="3"/>
        <v>143</v>
      </c>
      <c r="J28" s="67">
        <f t="shared" si="2"/>
        <v>914</v>
      </c>
      <c r="K28" s="38"/>
      <c r="L28" s="36">
        <v>162</v>
      </c>
      <c r="M28" s="41">
        <v>1031</v>
      </c>
      <c r="N28" s="36" t="s">
        <v>7</v>
      </c>
    </row>
    <row r="29" spans="1:14" x14ac:dyDescent="0.25">
      <c r="A29" s="36" t="s">
        <v>45</v>
      </c>
      <c r="B29" s="36" t="s">
        <v>46</v>
      </c>
      <c r="C29" s="36" t="s">
        <v>42</v>
      </c>
      <c r="D29" s="41"/>
      <c r="E29" s="41" t="s">
        <v>9</v>
      </c>
      <c r="F29" s="64">
        <v>71</v>
      </c>
      <c r="G29" s="65">
        <v>550</v>
      </c>
      <c r="H29" s="36" t="s">
        <v>7</v>
      </c>
      <c r="I29" s="67">
        <f t="shared" si="3"/>
        <v>85</v>
      </c>
      <c r="J29" s="67">
        <f t="shared" si="2"/>
        <v>656</v>
      </c>
      <c r="K29" s="38"/>
      <c r="L29" s="39">
        <v>126</v>
      </c>
      <c r="M29" s="39">
        <v>758</v>
      </c>
      <c r="N29" s="39" t="s">
        <v>77</v>
      </c>
    </row>
    <row r="30" spans="1:14" x14ac:dyDescent="0.25">
      <c r="A30" s="36" t="s">
        <v>47</v>
      </c>
      <c r="B30" s="36" t="s">
        <v>48</v>
      </c>
      <c r="C30" s="36" t="s">
        <v>42</v>
      </c>
      <c r="D30" s="41"/>
      <c r="E30" s="41" t="s">
        <v>12</v>
      </c>
      <c r="F30" s="64">
        <v>84</v>
      </c>
      <c r="G30" s="65">
        <v>608</v>
      </c>
      <c r="H30" s="36" t="s">
        <v>7</v>
      </c>
      <c r="I30" s="67">
        <f t="shared" si="3"/>
        <v>100</v>
      </c>
      <c r="J30" s="67">
        <f t="shared" si="2"/>
        <v>725</v>
      </c>
      <c r="K30" s="38"/>
      <c r="L30" s="36">
        <v>113</v>
      </c>
      <c r="M30" s="41">
        <v>818</v>
      </c>
      <c r="N30" s="36" t="s">
        <v>7</v>
      </c>
    </row>
    <row r="31" spans="1:14" x14ac:dyDescent="0.25">
      <c r="A31" s="36" t="s">
        <v>49</v>
      </c>
      <c r="B31" s="36" t="s">
        <v>50</v>
      </c>
      <c r="C31" s="36" t="s">
        <v>51</v>
      </c>
      <c r="D31" s="41"/>
      <c r="E31" s="41" t="s">
        <v>52</v>
      </c>
      <c r="F31" s="64">
        <v>711</v>
      </c>
      <c r="G31" s="65">
        <v>3350</v>
      </c>
      <c r="H31" s="36" t="s">
        <v>7</v>
      </c>
      <c r="I31" s="67">
        <f t="shared" si="3"/>
        <v>847</v>
      </c>
      <c r="J31" s="67">
        <f t="shared" si="2"/>
        <v>3993</v>
      </c>
      <c r="K31" s="38"/>
      <c r="L31" s="41">
        <v>956</v>
      </c>
      <c r="M31" s="41">
        <v>4506</v>
      </c>
      <c r="N31" s="36" t="s">
        <v>7</v>
      </c>
    </row>
    <row r="32" spans="1:14" x14ac:dyDescent="0.25">
      <c r="A32" s="36" t="s">
        <v>49</v>
      </c>
      <c r="B32" s="36" t="s">
        <v>53</v>
      </c>
      <c r="C32" s="36" t="s">
        <v>51</v>
      </c>
      <c r="D32" s="41"/>
      <c r="E32" s="41" t="s">
        <v>54</v>
      </c>
      <c r="F32" s="64">
        <v>261</v>
      </c>
      <c r="G32" s="65">
        <v>1375</v>
      </c>
      <c r="H32" s="36" t="s">
        <v>7</v>
      </c>
      <c r="I32" s="67">
        <f t="shared" si="3"/>
        <v>311</v>
      </c>
      <c r="J32" s="67">
        <f t="shared" si="2"/>
        <v>1639</v>
      </c>
      <c r="K32" s="38"/>
      <c r="L32" s="41">
        <v>351</v>
      </c>
      <c r="M32" s="41">
        <v>1849</v>
      </c>
      <c r="N32" s="36" t="s">
        <v>7</v>
      </c>
    </row>
    <row r="33" spans="1:14" x14ac:dyDescent="0.25">
      <c r="A33" s="36" t="s">
        <v>49</v>
      </c>
      <c r="B33" s="36" t="s">
        <v>55</v>
      </c>
      <c r="C33" s="36" t="s">
        <v>51</v>
      </c>
      <c r="D33" s="41"/>
      <c r="E33" s="41" t="s">
        <v>56</v>
      </c>
      <c r="F33" s="64">
        <v>310</v>
      </c>
      <c r="G33" s="65">
        <v>1592</v>
      </c>
      <c r="H33" s="36" t="s">
        <v>7</v>
      </c>
      <c r="I33" s="67">
        <f t="shared" si="3"/>
        <v>370</v>
      </c>
      <c r="J33" s="67">
        <f t="shared" si="2"/>
        <v>1898</v>
      </c>
      <c r="K33" s="38"/>
      <c r="L33" s="41">
        <v>417</v>
      </c>
      <c r="M33" s="41">
        <v>2141</v>
      </c>
      <c r="N33" s="36" t="s">
        <v>7</v>
      </c>
    </row>
    <row r="34" spans="1:14" x14ac:dyDescent="0.25">
      <c r="A34" s="36" t="s">
        <v>49</v>
      </c>
      <c r="B34" s="36" t="s">
        <v>57</v>
      </c>
      <c r="C34" s="36" t="s">
        <v>51</v>
      </c>
      <c r="D34" s="41"/>
      <c r="E34" s="41" t="s">
        <v>58</v>
      </c>
      <c r="F34" s="64">
        <v>490</v>
      </c>
      <c r="G34" s="65">
        <v>2391</v>
      </c>
      <c r="H34" s="36" t="s">
        <v>7</v>
      </c>
      <c r="I34" s="67">
        <f t="shared" si="3"/>
        <v>584</v>
      </c>
      <c r="J34" s="67">
        <f t="shared" si="2"/>
        <v>2850</v>
      </c>
      <c r="K34" s="38"/>
      <c r="L34" s="41">
        <v>659</v>
      </c>
      <c r="M34" s="41">
        <v>3217</v>
      </c>
      <c r="N34" s="36" t="s">
        <v>7</v>
      </c>
    </row>
    <row r="35" spans="1:14" x14ac:dyDescent="0.25">
      <c r="A35" s="36" t="s">
        <v>49</v>
      </c>
      <c r="B35" s="36" t="s">
        <v>59</v>
      </c>
      <c r="C35" s="36" t="s">
        <v>51</v>
      </c>
      <c r="D35" s="41"/>
      <c r="E35" s="41" t="s">
        <v>60</v>
      </c>
      <c r="F35" s="64">
        <v>577</v>
      </c>
      <c r="G35" s="65">
        <v>2766</v>
      </c>
      <c r="H35" s="36" t="s">
        <v>7</v>
      </c>
      <c r="I35" s="67">
        <f t="shared" si="3"/>
        <v>688</v>
      </c>
      <c r="J35" s="67">
        <f t="shared" si="2"/>
        <v>3297</v>
      </c>
      <c r="K35" s="38"/>
      <c r="L35" s="41">
        <v>776</v>
      </c>
      <c r="M35" s="41">
        <v>3721</v>
      </c>
      <c r="N35" s="36" t="s">
        <v>7</v>
      </c>
    </row>
    <row r="36" spans="1:14" x14ac:dyDescent="0.25">
      <c r="A36" s="36" t="s">
        <v>49</v>
      </c>
      <c r="B36" s="36" t="s">
        <v>61</v>
      </c>
      <c r="C36" s="36" t="s">
        <v>51</v>
      </c>
      <c r="D36" s="41"/>
      <c r="E36" s="41" t="s">
        <v>62</v>
      </c>
      <c r="F36" s="64">
        <v>624</v>
      </c>
      <c r="G36" s="65">
        <v>2975</v>
      </c>
      <c r="H36" s="36" t="s">
        <v>7</v>
      </c>
      <c r="I36" s="67">
        <f t="shared" si="3"/>
        <v>744</v>
      </c>
      <c r="J36" s="67">
        <f t="shared" si="2"/>
        <v>3546</v>
      </c>
      <c r="K36" s="38"/>
      <c r="L36" s="41">
        <v>839</v>
      </c>
      <c r="M36" s="41">
        <v>4001</v>
      </c>
      <c r="N36" s="36" t="s">
        <v>7</v>
      </c>
    </row>
    <row r="37" spans="1:14" x14ac:dyDescent="0.25">
      <c r="A37" s="36" t="s">
        <v>63</v>
      </c>
      <c r="B37" s="36" t="s">
        <v>64</v>
      </c>
      <c r="C37" s="36" t="s">
        <v>51</v>
      </c>
      <c r="D37" s="41"/>
      <c r="E37" s="41" t="s">
        <v>65</v>
      </c>
      <c r="F37" s="64">
        <v>193</v>
      </c>
      <c r="G37" s="65">
        <v>1083</v>
      </c>
      <c r="H37" s="36" t="s">
        <v>7</v>
      </c>
      <c r="I37" s="67">
        <f t="shared" si="3"/>
        <v>230</v>
      </c>
      <c r="J37" s="67">
        <f t="shared" si="2"/>
        <v>1291</v>
      </c>
      <c r="K37" s="38"/>
      <c r="L37" s="41">
        <v>259</v>
      </c>
      <c r="M37" s="41">
        <v>1457</v>
      </c>
      <c r="N37" s="36" t="s">
        <v>7</v>
      </c>
    </row>
    <row r="38" spans="1:14" s="1" customFormat="1" x14ac:dyDescent="0.25">
      <c r="A38" s="36"/>
      <c r="B38" s="36"/>
      <c r="C38" s="36"/>
      <c r="D38" s="41"/>
      <c r="E38" s="41"/>
      <c r="F38" s="64"/>
      <c r="G38" s="65"/>
      <c r="H38" s="36"/>
      <c r="I38" s="67"/>
      <c r="J38" s="67"/>
      <c r="K38" s="38"/>
      <c r="L38" s="41"/>
      <c r="M38" s="41"/>
      <c r="N38" s="36"/>
    </row>
    <row r="39" spans="1:14" x14ac:dyDescent="0.25">
      <c r="A39" s="41" t="s">
        <v>66</v>
      </c>
      <c r="B39" s="41" t="s">
        <v>67</v>
      </c>
      <c r="C39" s="41" t="s">
        <v>51</v>
      </c>
      <c r="D39" s="37"/>
      <c r="E39" s="37">
        <v>15</v>
      </c>
      <c r="F39" s="64">
        <v>137</v>
      </c>
      <c r="G39" s="65">
        <v>842</v>
      </c>
      <c r="H39" s="36" t="s">
        <v>7</v>
      </c>
      <c r="I39" s="67">
        <f t="shared" si="3"/>
        <v>163</v>
      </c>
      <c r="J39" s="67">
        <f t="shared" si="2"/>
        <v>1004</v>
      </c>
      <c r="K39" s="38"/>
      <c r="L39" s="43">
        <v>0</v>
      </c>
      <c r="M39" s="43">
        <v>0</v>
      </c>
      <c r="N39" s="43">
        <v>0</v>
      </c>
    </row>
    <row r="40" spans="1:14" x14ac:dyDescent="0.25">
      <c r="A40" s="41" t="s">
        <v>66</v>
      </c>
      <c r="B40" s="41" t="s">
        <v>67</v>
      </c>
      <c r="C40" s="41" t="s">
        <v>51</v>
      </c>
      <c r="D40" s="44" t="s">
        <v>76</v>
      </c>
      <c r="E40" s="45" t="s">
        <v>68</v>
      </c>
      <c r="F40" s="66">
        <v>0</v>
      </c>
      <c r="G40" s="66">
        <v>0</v>
      </c>
      <c r="H40" s="60"/>
      <c r="I40" s="66">
        <v>0</v>
      </c>
      <c r="J40" s="66">
        <v>0</v>
      </c>
      <c r="K40" s="46"/>
      <c r="L40" s="39">
        <v>265</v>
      </c>
      <c r="M40" s="39">
        <v>1284</v>
      </c>
      <c r="N40" s="39" t="s">
        <v>77</v>
      </c>
    </row>
    <row r="41" spans="1:14" s="63" customFormat="1" x14ac:dyDescent="0.25">
      <c r="A41" s="41"/>
      <c r="B41" s="41"/>
      <c r="C41" s="41"/>
      <c r="D41" s="41"/>
      <c r="E41" s="37"/>
      <c r="F41" s="43"/>
      <c r="G41" s="43"/>
      <c r="H41" s="61"/>
      <c r="I41" s="43"/>
      <c r="J41" s="43"/>
      <c r="K41" s="62"/>
      <c r="L41" s="41"/>
      <c r="M41" s="41"/>
      <c r="N41" s="41"/>
    </row>
    <row r="42" spans="1:14" x14ac:dyDescent="0.25">
      <c r="A42" s="41" t="s">
        <v>69</v>
      </c>
      <c r="B42" s="41" t="s">
        <v>70</v>
      </c>
      <c r="C42" s="41" t="s">
        <v>51</v>
      </c>
      <c r="D42" s="36"/>
      <c r="E42" s="37">
        <v>8</v>
      </c>
      <c r="F42" s="43">
        <v>95</v>
      </c>
      <c r="G42" s="42">
        <v>658</v>
      </c>
      <c r="H42" s="36" t="s">
        <v>7</v>
      </c>
      <c r="I42" s="67">
        <f t="shared" ref="I42" si="4">ROUND(F42*$C$4,0)</f>
        <v>113</v>
      </c>
      <c r="J42" s="67">
        <f>ROUND(G42*$C$4,0)</f>
        <v>784</v>
      </c>
      <c r="K42" s="38"/>
      <c r="L42" s="43">
        <v>0</v>
      </c>
      <c r="M42" s="43">
        <v>0</v>
      </c>
      <c r="N42" s="43">
        <v>0</v>
      </c>
    </row>
    <row r="43" spans="1:14" x14ac:dyDescent="0.25">
      <c r="A43" s="47" t="s">
        <v>69</v>
      </c>
      <c r="B43" s="47" t="s">
        <v>70</v>
      </c>
      <c r="C43" s="47" t="s">
        <v>51</v>
      </c>
      <c r="D43" s="44" t="s">
        <v>76</v>
      </c>
      <c r="E43" s="48" t="s">
        <v>72</v>
      </c>
      <c r="F43" s="66">
        <v>0</v>
      </c>
      <c r="G43" s="66">
        <v>0</v>
      </c>
      <c r="H43" s="60"/>
      <c r="I43" s="66">
        <v>0</v>
      </c>
      <c r="J43" s="66">
        <v>0</v>
      </c>
      <c r="K43" s="46"/>
      <c r="L43" s="39">
        <v>190</v>
      </c>
      <c r="M43" s="39">
        <v>1011</v>
      </c>
      <c r="N43" s="39" t="s">
        <v>77</v>
      </c>
    </row>
    <row r="44" spans="1:14" x14ac:dyDescent="0.25">
      <c r="I44" s="19"/>
      <c r="J44" s="19"/>
      <c r="K44" s="23"/>
    </row>
  </sheetData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EEC1-B9DE-4087-AAE3-74285CF44DCB}">
  <sheetPr>
    <tabColor rgb="FF00B050"/>
  </sheetPr>
  <dimension ref="B1:W40"/>
  <sheetViews>
    <sheetView zoomScale="85" zoomScaleNormal="85" workbookViewId="0">
      <selection activeCell="Q30" sqref="Q30"/>
    </sheetView>
  </sheetViews>
  <sheetFormatPr baseColWidth="10" defaultRowHeight="15" x14ac:dyDescent="0.25"/>
  <cols>
    <col min="2" max="2" width="38" bestFit="1" customWidth="1"/>
    <col min="3" max="3" width="4.42578125" bestFit="1" customWidth="1"/>
    <col min="4" max="12" width="5" customWidth="1"/>
  </cols>
  <sheetData>
    <row r="1" spans="2:23" s="1" customFormat="1" x14ac:dyDescent="0.25"/>
    <row r="2" spans="2:23" s="1" customFormat="1" x14ac:dyDescent="0.25"/>
    <row r="3" spans="2:23" s="1" customFormat="1" ht="21" x14ac:dyDescent="0.35">
      <c r="B3" s="59" t="s">
        <v>132</v>
      </c>
    </row>
    <row r="4" spans="2:23" x14ac:dyDescent="0.25">
      <c r="N4" s="50" t="s">
        <v>131</v>
      </c>
      <c r="O4" s="50"/>
      <c r="P4" s="50"/>
      <c r="Q4" s="50"/>
      <c r="R4" s="50"/>
      <c r="S4" s="50"/>
      <c r="T4" s="50"/>
      <c r="U4" s="50"/>
      <c r="V4" s="50"/>
      <c r="W4" s="50"/>
    </row>
    <row r="5" spans="2:23" x14ac:dyDescent="0.25">
      <c r="B5" s="31" t="s">
        <v>120</v>
      </c>
      <c r="C5" s="31"/>
      <c r="D5" s="31"/>
      <c r="E5" s="31"/>
      <c r="F5" s="32"/>
      <c r="G5" s="32"/>
      <c r="H5" s="32"/>
      <c r="I5" s="32"/>
      <c r="J5" s="32"/>
      <c r="K5" s="32"/>
      <c r="L5" s="32"/>
      <c r="N5" s="50" t="s">
        <v>111</v>
      </c>
      <c r="O5" s="50"/>
      <c r="P5" s="50"/>
      <c r="Q5" s="50"/>
      <c r="R5" s="50"/>
      <c r="S5" s="50"/>
      <c r="T5" s="50"/>
      <c r="U5" s="50"/>
      <c r="V5" s="50"/>
      <c r="W5" s="50"/>
    </row>
    <row r="6" spans="2:23" x14ac:dyDescent="0.25">
      <c r="B6" s="54" t="s">
        <v>121</v>
      </c>
      <c r="C6" s="58" t="s">
        <v>100</v>
      </c>
      <c r="D6" s="29" t="s">
        <v>101</v>
      </c>
      <c r="E6" s="29" t="s">
        <v>102</v>
      </c>
      <c r="F6" s="29" t="s">
        <v>103</v>
      </c>
      <c r="G6" s="29" t="s">
        <v>104</v>
      </c>
      <c r="H6" s="29" t="s">
        <v>105</v>
      </c>
      <c r="I6" s="29" t="s">
        <v>106</v>
      </c>
      <c r="J6" s="58" t="s">
        <v>107</v>
      </c>
      <c r="K6" s="29" t="s">
        <v>108</v>
      </c>
      <c r="L6" s="29" t="s">
        <v>99</v>
      </c>
      <c r="N6" s="50" t="s">
        <v>100</v>
      </c>
      <c r="O6" s="50" t="s">
        <v>101</v>
      </c>
      <c r="P6" s="50" t="s">
        <v>102</v>
      </c>
      <c r="Q6" s="50" t="s">
        <v>103</v>
      </c>
      <c r="R6" s="50" t="s">
        <v>104</v>
      </c>
      <c r="S6" s="50" t="s">
        <v>105</v>
      </c>
      <c r="T6" s="50" t="s">
        <v>106</v>
      </c>
      <c r="U6" s="50" t="s">
        <v>107</v>
      </c>
      <c r="V6" s="50" t="s">
        <v>108</v>
      </c>
      <c r="W6" s="50" t="s">
        <v>99</v>
      </c>
    </row>
    <row r="7" spans="2:23" x14ac:dyDescent="0.25">
      <c r="B7" s="36" t="s">
        <v>109</v>
      </c>
      <c r="C7" s="36">
        <v>107</v>
      </c>
      <c r="D7" s="36">
        <v>262</v>
      </c>
      <c r="E7" s="36">
        <v>307</v>
      </c>
      <c r="F7" s="36">
        <v>392</v>
      </c>
      <c r="G7" s="36">
        <v>458</v>
      </c>
      <c r="H7" s="36">
        <v>533</v>
      </c>
      <c r="I7" s="36">
        <v>633</v>
      </c>
      <c r="J7" s="36">
        <v>708</v>
      </c>
      <c r="K7" s="36">
        <v>808</v>
      </c>
      <c r="L7" s="36">
        <v>65</v>
      </c>
      <c r="N7" s="51">
        <v>99.475864814249576</v>
      </c>
      <c r="O7" s="51">
        <v>242.26002150867342</v>
      </c>
      <c r="P7" s="51">
        <v>283.92257297831787</v>
      </c>
      <c r="Q7" s="51">
        <v>362.61850353209087</v>
      </c>
      <c r="R7" s="51">
        <v>424.34080200563807</v>
      </c>
      <c r="S7" s="51">
        <v>493.77838778837889</v>
      </c>
      <c r="T7" s="51">
        <v>586.36183549869997</v>
      </c>
      <c r="U7" s="51">
        <v>655.79942128144103</v>
      </c>
      <c r="V7" s="51">
        <v>748.38286899176171</v>
      </c>
      <c r="W7" s="51">
        <v>59.978094961532825</v>
      </c>
    </row>
    <row r="8" spans="2:23" x14ac:dyDescent="0.25">
      <c r="B8" s="36" t="s">
        <v>114</v>
      </c>
      <c r="C8" s="49">
        <v>69</v>
      </c>
      <c r="D8" s="49">
        <v>159</v>
      </c>
      <c r="E8" s="49">
        <v>187</v>
      </c>
      <c r="F8" s="49">
        <v>216</v>
      </c>
      <c r="G8" s="49">
        <v>239</v>
      </c>
      <c r="H8" s="49">
        <v>255</v>
      </c>
      <c r="I8" s="49">
        <v>270</v>
      </c>
      <c r="J8" s="49">
        <v>301</v>
      </c>
      <c r="K8" s="49">
        <v>309</v>
      </c>
      <c r="L8" s="49">
        <v>28</v>
      </c>
      <c r="N8" s="52">
        <f>ROUND(N9-N7,0)</f>
        <v>69</v>
      </c>
      <c r="O8" s="52">
        <f t="shared" ref="O8:W8" si="0">ROUND(O9-O7,0)</f>
        <v>159</v>
      </c>
      <c r="P8" s="52">
        <f t="shared" si="0"/>
        <v>187</v>
      </c>
      <c r="Q8" s="52">
        <f t="shared" si="0"/>
        <v>216</v>
      </c>
      <c r="R8" s="52">
        <f t="shared" si="0"/>
        <v>239</v>
      </c>
      <c r="S8" s="52">
        <f t="shared" si="0"/>
        <v>255</v>
      </c>
      <c r="T8" s="52">
        <f t="shared" si="0"/>
        <v>270</v>
      </c>
      <c r="U8" s="52">
        <f t="shared" si="0"/>
        <v>301</v>
      </c>
      <c r="V8" s="52">
        <f t="shared" si="0"/>
        <v>309</v>
      </c>
      <c r="W8" s="52">
        <f t="shared" si="0"/>
        <v>28</v>
      </c>
    </row>
    <row r="9" spans="2:23" x14ac:dyDescent="0.25">
      <c r="B9" s="36" t="s">
        <v>117</v>
      </c>
      <c r="C9" s="49">
        <f>C7+C8</f>
        <v>176</v>
      </c>
      <c r="D9" s="49">
        <f t="shared" ref="D9:L9" si="1">D7+D8</f>
        <v>421</v>
      </c>
      <c r="E9" s="49">
        <f t="shared" si="1"/>
        <v>494</v>
      </c>
      <c r="F9" s="49">
        <f t="shared" si="1"/>
        <v>608</v>
      </c>
      <c r="G9" s="49">
        <f t="shared" si="1"/>
        <v>697</v>
      </c>
      <c r="H9" s="49">
        <f t="shared" si="1"/>
        <v>788</v>
      </c>
      <c r="I9" s="49">
        <f t="shared" si="1"/>
        <v>903</v>
      </c>
      <c r="J9" s="49">
        <f t="shared" si="1"/>
        <v>1009</v>
      </c>
      <c r="K9" s="49">
        <f t="shared" si="1"/>
        <v>1117</v>
      </c>
      <c r="L9" s="49">
        <f t="shared" si="1"/>
        <v>93</v>
      </c>
      <c r="N9" s="51">
        <v>168.23124196527499</v>
      </c>
      <c r="O9" s="51">
        <v>401.19494007805793</v>
      </c>
      <c r="P9" s="51">
        <v>470.63252586079864</v>
      </c>
      <c r="Q9" s="51">
        <v>578.64654818950646</v>
      </c>
      <c r="R9" s="51">
        <v>663.51470859063431</v>
      </c>
      <c r="S9" s="51">
        <v>748.38286899176171</v>
      </c>
      <c r="T9" s="51">
        <v>856.39689132046965</v>
      </c>
      <c r="U9" s="51">
        <v>956.69562633998396</v>
      </c>
      <c r="V9" s="51">
        <v>1056.994361359499</v>
      </c>
      <c r="W9" s="51">
        <v>87.772821894926068</v>
      </c>
    </row>
    <row r="10" spans="2:23" s="1" customFormat="1" x14ac:dyDescent="0.25"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2:23" s="1" customFormat="1" x14ac:dyDescent="0.25">
      <c r="B11" s="31" t="s">
        <v>120</v>
      </c>
      <c r="C11" s="31"/>
      <c r="D11" s="31"/>
      <c r="E11" s="31"/>
      <c r="F11" s="31"/>
      <c r="G11" s="32"/>
      <c r="H11" s="32"/>
      <c r="I11" s="32"/>
      <c r="J11" s="32"/>
      <c r="K11" s="32"/>
      <c r="L11" s="32"/>
      <c r="N11" s="50" t="s">
        <v>111</v>
      </c>
      <c r="O11" s="50"/>
      <c r="P11" s="50"/>
      <c r="Q11" s="50"/>
      <c r="R11" s="50"/>
      <c r="S11" s="50"/>
      <c r="T11" s="50"/>
      <c r="U11" s="50"/>
      <c r="V11" s="50"/>
      <c r="W11" s="50"/>
    </row>
    <row r="12" spans="2:23" x14ac:dyDescent="0.25">
      <c r="B12" s="54" t="s">
        <v>122</v>
      </c>
      <c r="C12" s="58" t="s">
        <v>100</v>
      </c>
      <c r="D12" s="29" t="s">
        <v>101</v>
      </c>
      <c r="E12" s="29" t="s">
        <v>102</v>
      </c>
      <c r="F12" s="29" t="s">
        <v>103</v>
      </c>
      <c r="G12" s="29" t="s">
        <v>104</v>
      </c>
      <c r="H12" s="29" t="s">
        <v>105</v>
      </c>
      <c r="I12" s="29" t="s">
        <v>106</v>
      </c>
      <c r="J12" s="58" t="s">
        <v>107</v>
      </c>
      <c r="K12" s="29" t="s">
        <v>108</v>
      </c>
      <c r="L12" s="29" t="s">
        <v>99</v>
      </c>
      <c r="N12" s="50" t="s">
        <v>100</v>
      </c>
      <c r="O12" s="50" t="s">
        <v>101</v>
      </c>
      <c r="P12" s="50" t="s">
        <v>102</v>
      </c>
      <c r="Q12" s="50" t="s">
        <v>103</v>
      </c>
      <c r="R12" s="50" t="s">
        <v>104</v>
      </c>
      <c r="S12" s="50" t="s">
        <v>105</v>
      </c>
      <c r="T12" s="50" t="s">
        <v>106</v>
      </c>
      <c r="U12" s="50" t="s">
        <v>107</v>
      </c>
      <c r="V12" s="50" t="s">
        <v>108</v>
      </c>
      <c r="W12" s="50" t="s">
        <v>99</v>
      </c>
    </row>
    <row r="13" spans="2:23" x14ac:dyDescent="0.25">
      <c r="B13" s="36" t="s">
        <v>109</v>
      </c>
      <c r="C13" s="36">
        <v>107</v>
      </c>
      <c r="D13" s="36">
        <v>262</v>
      </c>
      <c r="E13" s="36">
        <v>307</v>
      </c>
      <c r="F13" s="36">
        <v>392</v>
      </c>
      <c r="G13" s="36">
        <v>458</v>
      </c>
      <c r="H13" s="36">
        <v>533</v>
      </c>
      <c r="I13" s="36">
        <v>633</v>
      </c>
      <c r="J13" s="36">
        <v>708</v>
      </c>
      <c r="K13" s="36">
        <v>808</v>
      </c>
      <c r="L13" s="36">
        <v>65</v>
      </c>
      <c r="N13" s="51">
        <v>99.475864814249576</v>
      </c>
      <c r="O13" s="51">
        <v>242.26002150867342</v>
      </c>
      <c r="P13" s="51">
        <v>283.92257297831787</v>
      </c>
      <c r="Q13" s="51">
        <v>362.61850353209087</v>
      </c>
      <c r="R13" s="51">
        <v>424.34080200563807</v>
      </c>
      <c r="S13" s="51">
        <v>493.77838778837889</v>
      </c>
      <c r="T13" s="51">
        <v>586.36183549869997</v>
      </c>
      <c r="U13" s="51">
        <v>655.79942128144103</v>
      </c>
      <c r="V13" s="51">
        <v>748.38286899176171</v>
      </c>
      <c r="W13" s="51">
        <v>59.978094961532825</v>
      </c>
    </row>
    <row r="14" spans="2:23" x14ac:dyDescent="0.25">
      <c r="B14" s="36" t="s">
        <v>113</v>
      </c>
      <c r="C14" s="36">
        <v>45</v>
      </c>
      <c r="D14" s="36">
        <v>105</v>
      </c>
      <c r="E14" s="36">
        <v>125</v>
      </c>
      <c r="F14" s="36">
        <v>147</v>
      </c>
      <c r="G14" s="36">
        <v>162</v>
      </c>
      <c r="H14" s="36">
        <v>170</v>
      </c>
      <c r="I14" s="36">
        <v>177</v>
      </c>
      <c r="J14" s="36">
        <v>201</v>
      </c>
      <c r="K14" s="36">
        <v>208</v>
      </c>
      <c r="L14" s="36">
        <v>19</v>
      </c>
      <c r="N14" s="53">
        <f>ROUND(N15-N13,0)</f>
        <v>45</v>
      </c>
      <c r="O14" s="53">
        <f t="shared" ref="O14:W14" si="2">ROUND(O15-O13,0)</f>
        <v>105</v>
      </c>
      <c r="P14" s="53">
        <f t="shared" si="2"/>
        <v>125</v>
      </c>
      <c r="Q14" s="53">
        <f t="shared" si="2"/>
        <v>147</v>
      </c>
      <c r="R14" s="53">
        <f t="shared" si="2"/>
        <v>162</v>
      </c>
      <c r="S14" s="53">
        <f t="shared" si="2"/>
        <v>170</v>
      </c>
      <c r="T14" s="53">
        <f t="shared" si="2"/>
        <v>177</v>
      </c>
      <c r="U14" s="53">
        <f t="shared" si="2"/>
        <v>201</v>
      </c>
      <c r="V14" s="53">
        <f t="shared" si="2"/>
        <v>208</v>
      </c>
      <c r="W14" s="53">
        <f t="shared" si="2"/>
        <v>19</v>
      </c>
    </row>
    <row r="15" spans="2:23" x14ac:dyDescent="0.25">
      <c r="B15" s="36" t="s">
        <v>118</v>
      </c>
      <c r="C15" s="49">
        <f>C13+C14</f>
        <v>152</v>
      </c>
      <c r="D15" s="49">
        <f t="shared" ref="D15:L15" si="3">D13+D14</f>
        <v>367</v>
      </c>
      <c r="E15" s="49">
        <f t="shared" si="3"/>
        <v>432</v>
      </c>
      <c r="F15" s="49">
        <f t="shared" si="3"/>
        <v>539</v>
      </c>
      <c r="G15" s="49">
        <f t="shared" si="3"/>
        <v>620</v>
      </c>
      <c r="H15" s="49">
        <f t="shared" si="3"/>
        <v>703</v>
      </c>
      <c r="I15" s="49">
        <f t="shared" si="3"/>
        <v>810</v>
      </c>
      <c r="J15" s="49">
        <f t="shared" si="3"/>
        <v>909</v>
      </c>
      <c r="K15" s="49">
        <f t="shared" si="3"/>
        <v>1016</v>
      </c>
      <c r="L15" s="49">
        <f t="shared" si="3"/>
        <v>84</v>
      </c>
      <c r="N15" s="51">
        <v>144.82515612662803</v>
      </c>
      <c r="O15" s="51">
        <v>347.18792891370396</v>
      </c>
      <c r="P15" s="51">
        <v>408.91022738725127</v>
      </c>
      <c r="Q15" s="51">
        <v>509.20896240676575</v>
      </c>
      <c r="R15" s="51">
        <v>586.36183549869997</v>
      </c>
      <c r="S15" s="51">
        <v>663.51470859063431</v>
      </c>
      <c r="T15" s="51">
        <v>763.81344361014862</v>
      </c>
      <c r="U15" s="51">
        <v>856.39689132046965</v>
      </c>
      <c r="V15" s="51">
        <v>956.69562633998396</v>
      </c>
      <c r="W15" s="51">
        <v>78.995539705433444</v>
      </c>
    </row>
    <row r="16" spans="2:23" s="1" customFormat="1" x14ac:dyDescent="0.25">
      <c r="B16" s="4"/>
      <c r="C16" s="55"/>
      <c r="D16" s="55"/>
      <c r="E16" s="55"/>
      <c r="F16" s="55"/>
      <c r="G16" s="55"/>
      <c r="H16" s="55"/>
      <c r="I16" s="55"/>
      <c r="J16" s="55"/>
      <c r="K16" s="55"/>
      <c r="L16" s="55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2:23" s="1" customFormat="1" x14ac:dyDescent="0.25">
      <c r="B17" s="31" t="s">
        <v>25</v>
      </c>
      <c r="C17" s="31"/>
      <c r="D17" s="31"/>
      <c r="E17" s="31"/>
      <c r="F17" s="32"/>
      <c r="G17" s="32"/>
      <c r="H17" s="32"/>
      <c r="I17" s="32"/>
      <c r="J17" s="32"/>
      <c r="K17" s="32"/>
      <c r="L17" s="32"/>
      <c r="N17" s="50" t="s">
        <v>111</v>
      </c>
      <c r="O17" s="50"/>
      <c r="P17" s="50"/>
      <c r="Q17" s="50"/>
      <c r="R17" s="50"/>
      <c r="S17" s="50"/>
      <c r="T17" s="50"/>
      <c r="U17" s="50"/>
      <c r="V17" s="50"/>
      <c r="W17" s="50"/>
    </row>
    <row r="18" spans="2:23" s="1" customFormat="1" x14ac:dyDescent="0.25">
      <c r="B18" s="54" t="s">
        <v>123</v>
      </c>
      <c r="C18" s="58" t="s">
        <v>100</v>
      </c>
      <c r="D18" s="29" t="s">
        <v>101</v>
      </c>
      <c r="E18" s="29" t="s">
        <v>102</v>
      </c>
      <c r="F18" s="29" t="s">
        <v>103</v>
      </c>
      <c r="G18" s="29" t="s">
        <v>104</v>
      </c>
      <c r="H18" s="29" t="s">
        <v>105</v>
      </c>
      <c r="I18" s="29" t="s">
        <v>106</v>
      </c>
      <c r="J18" s="58" t="s">
        <v>107</v>
      </c>
      <c r="K18" s="29" t="s">
        <v>108</v>
      </c>
      <c r="L18" s="29" t="s">
        <v>99</v>
      </c>
      <c r="N18" s="50" t="s">
        <v>100</v>
      </c>
      <c r="O18" s="50" t="s">
        <v>101</v>
      </c>
      <c r="P18" s="50" t="s">
        <v>102</v>
      </c>
      <c r="Q18" s="50" t="s">
        <v>103</v>
      </c>
      <c r="R18" s="50" t="s">
        <v>104</v>
      </c>
      <c r="S18" s="50" t="s">
        <v>105</v>
      </c>
      <c r="T18" s="50" t="s">
        <v>106</v>
      </c>
      <c r="U18" s="50" t="s">
        <v>107</v>
      </c>
      <c r="V18" s="50" t="s">
        <v>108</v>
      </c>
      <c r="W18" s="50" t="s">
        <v>99</v>
      </c>
    </row>
    <row r="19" spans="2:23" x14ac:dyDescent="0.25">
      <c r="B19" s="36" t="s">
        <v>110</v>
      </c>
      <c r="C19" s="36">
        <v>182</v>
      </c>
      <c r="D19" s="36">
        <v>433</v>
      </c>
      <c r="E19" s="36">
        <v>508</v>
      </c>
      <c r="F19" s="36">
        <v>625</v>
      </c>
      <c r="G19" s="36">
        <v>717</v>
      </c>
      <c r="H19" s="36">
        <v>808</v>
      </c>
      <c r="I19" s="36">
        <v>925</v>
      </c>
      <c r="J19" s="36">
        <v>1033</v>
      </c>
      <c r="K19" s="36">
        <v>1142</v>
      </c>
      <c r="L19" s="36">
        <v>95</v>
      </c>
      <c r="N19" s="51">
        <v>168.23124196527499</v>
      </c>
      <c r="O19" s="51">
        <v>401.19494007805793</v>
      </c>
      <c r="P19" s="51">
        <v>470.63252586079864</v>
      </c>
      <c r="Q19" s="51">
        <v>578.64654818950646</v>
      </c>
      <c r="R19" s="51">
        <v>663.51470859063431</v>
      </c>
      <c r="S19" s="51">
        <v>748.38286899176171</v>
      </c>
      <c r="T19" s="51">
        <v>856.39689132046965</v>
      </c>
      <c r="U19" s="51">
        <v>956.69562633998396</v>
      </c>
      <c r="V19" s="51">
        <v>1056.994361359499</v>
      </c>
      <c r="W19" s="51">
        <v>87.772821894926068</v>
      </c>
    </row>
    <row r="20" spans="2:23" x14ac:dyDescent="0.25">
      <c r="B20" s="36" t="s">
        <v>115</v>
      </c>
      <c r="C20" s="36">
        <v>28</v>
      </c>
      <c r="D20" s="36">
        <v>69</v>
      </c>
      <c r="E20" s="36">
        <v>77</v>
      </c>
      <c r="F20" s="36">
        <v>93</v>
      </c>
      <c r="G20" s="36">
        <v>100</v>
      </c>
      <c r="H20" s="36">
        <v>108</v>
      </c>
      <c r="I20" s="36">
        <v>116</v>
      </c>
      <c r="J20" s="36">
        <v>123</v>
      </c>
      <c r="K20" s="36">
        <v>131</v>
      </c>
      <c r="L20" s="36">
        <v>12</v>
      </c>
      <c r="N20" s="53">
        <f>ROUND(N21-N19,0)</f>
        <v>28</v>
      </c>
      <c r="O20" s="53">
        <f t="shared" ref="O20" si="4">ROUND(O21-O19,0)</f>
        <v>69</v>
      </c>
      <c r="P20" s="53">
        <f t="shared" ref="P20" si="5">ROUND(P21-P19,0)</f>
        <v>77</v>
      </c>
      <c r="Q20" s="53">
        <f t="shared" ref="Q20" si="6">ROUND(Q21-Q19,0)</f>
        <v>93</v>
      </c>
      <c r="R20" s="53">
        <f t="shared" ref="R20" si="7">ROUND(R21-R19,0)</f>
        <v>100</v>
      </c>
      <c r="S20" s="53">
        <f t="shared" ref="S20" si="8">ROUND(S21-S19,0)</f>
        <v>108</v>
      </c>
      <c r="T20" s="53">
        <f t="shared" ref="T20" si="9">ROUND(T21-T19,0)</f>
        <v>116</v>
      </c>
      <c r="U20" s="53">
        <f t="shared" ref="U20" si="10">ROUND(U21-U19,0)</f>
        <v>123</v>
      </c>
      <c r="V20" s="53">
        <f t="shared" ref="V20" si="11">ROUND(V21-V19,0)</f>
        <v>131</v>
      </c>
      <c r="W20" s="53">
        <f t="shared" ref="W20" si="12">ROUND(W21-W19,0)</f>
        <v>12</v>
      </c>
    </row>
    <row r="21" spans="2:23" x14ac:dyDescent="0.25">
      <c r="B21" s="36" t="s">
        <v>119</v>
      </c>
      <c r="C21" s="49">
        <f>C19+C20</f>
        <v>210</v>
      </c>
      <c r="D21" s="49">
        <f t="shared" ref="D21:L21" si="13">D19+D20</f>
        <v>502</v>
      </c>
      <c r="E21" s="49">
        <f t="shared" si="13"/>
        <v>585</v>
      </c>
      <c r="F21" s="49">
        <f t="shared" si="13"/>
        <v>718</v>
      </c>
      <c r="G21" s="49">
        <f t="shared" si="13"/>
        <v>817</v>
      </c>
      <c r="H21" s="49">
        <f t="shared" si="13"/>
        <v>916</v>
      </c>
      <c r="I21" s="49">
        <f t="shared" si="13"/>
        <v>1041</v>
      </c>
      <c r="J21" s="49">
        <f t="shared" si="13"/>
        <v>1156</v>
      </c>
      <c r="K21" s="49">
        <f t="shared" si="13"/>
        <v>1273</v>
      </c>
      <c r="L21" s="49">
        <f t="shared" si="13"/>
        <v>107</v>
      </c>
      <c r="N21" s="51">
        <v>196.02596889866828</v>
      </c>
      <c r="O21" s="51">
        <v>470.63252586079864</v>
      </c>
      <c r="P21" s="51">
        <v>547.78539895273275</v>
      </c>
      <c r="Q21" s="51">
        <v>671.22999589982737</v>
      </c>
      <c r="R21" s="51">
        <v>763.81344361014862</v>
      </c>
      <c r="S21" s="51">
        <v>856.39689132046965</v>
      </c>
      <c r="T21" s="51">
        <v>972.12620095837099</v>
      </c>
      <c r="U21" s="51">
        <v>1080.1402232870792</v>
      </c>
      <c r="V21" s="51">
        <v>1188.1542456157867</v>
      </c>
      <c r="W21" s="51">
        <v>99.475864814249576</v>
      </c>
    </row>
    <row r="22" spans="2:23" s="1" customFormat="1" x14ac:dyDescent="0.25">
      <c r="B22" s="4"/>
      <c r="C22" s="55"/>
      <c r="D22" s="55"/>
      <c r="E22" s="55"/>
      <c r="F22" s="55"/>
      <c r="G22" s="55"/>
      <c r="H22" s="55"/>
      <c r="I22" s="55"/>
      <c r="J22" s="55"/>
      <c r="K22" s="55"/>
      <c r="L22" s="55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5" spans="2:23" x14ac:dyDescent="0.25">
      <c r="B25" s="35" t="s">
        <v>120</v>
      </c>
      <c r="C25" s="35"/>
      <c r="D25" s="35"/>
      <c r="E25" s="35"/>
      <c r="F25" s="44"/>
      <c r="G25" s="44"/>
      <c r="H25" s="44"/>
      <c r="I25" s="44"/>
      <c r="J25" s="44"/>
      <c r="K25" s="44"/>
      <c r="L25" s="44"/>
    </row>
    <row r="26" spans="2:23" x14ac:dyDescent="0.25">
      <c r="B26" s="57" t="s">
        <v>130</v>
      </c>
      <c r="C26" s="58" t="s">
        <v>90</v>
      </c>
      <c r="D26" s="29" t="s">
        <v>91</v>
      </c>
      <c r="E26" s="29" t="s">
        <v>92</v>
      </c>
      <c r="F26" s="29" t="s">
        <v>93</v>
      </c>
      <c r="G26" s="29" t="s">
        <v>94</v>
      </c>
      <c r="H26" s="29" t="s">
        <v>95</v>
      </c>
      <c r="I26" s="58" t="s">
        <v>96</v>
      </c>
      <c r="J26" s="29" t="s">
        <v>97</v>
      </c>
      <c r="K26" s="29" t="s">
        <v>98</v>
      </c>
      <c r="L26" s="29" t="s">
        <v>99</v>
      </c>
    </row>
    <row r="27" spans="2:23" x14ac:dyDescent="0.25">
      <c r="B27" s="36" t="s">
        <v>109</v>
      </c>
      <c r="C27" s="36">
        <v>190</v>
      </c>
      <c r="D27" s="36">
        <v>421</v>
      </c>
      <c r="E27" s="36">
        <v>580</v>
      </c>
      <c r="F27" s="36">
        <v>701</v>
      </c>
      <c r="G27" s="36">
        <v>815</v>
      </c>
      <c r="H27" s="36">
        <v>955</v>
      </c>
      <c r="I27" s="36">
        <v>1011</v>
      </c>
      <c r="J27" s="36">
        <v>1110</v>
      </c>
      <c r="K27" s="36">
        <v>1220</v>
      </c>
      <c r="L27" s="36">
        <v>74</v>
      </c>
    </row>
    <row r="28" spans="2:23" x14ac:dyDescent="0.25">
      <c r="B28" s="36" t="s">
        <v>116</v>
      </c>
      <c r="C28" s="36">
        <f>C29-C27</f>
        <v>58</v>
      </c>
      <c r="D28" s="36">
        <f t="shared" ref="D28:L28" si="14">D29-D27</f>
        <v>125</v>
      </c>
      <c r="E28" s="36">
        <f t="shared" si="14"/>
        <v>154</v>
      </c>
      <c r="F28" s="36">
        <f t="shared" si="14"/>
        <v>181</v>
      </c>
      <c r="G28" s="36">
        <f t="shared" si="14"/>
        <v>181</v>
      </c>
      <c r="H28" s="36">
        <f t="shared" si="14"/>
        <v>190</v>
      </c>
      <c r="I28" s="36">
        <f t="shared" si="14"/>
        <v>212</v>
      </c>
      <c r="J28" s="36">
        <f t="shared" si="14"/>
        <v>204</v>
      </c>
      <c r="K28" s="36">
        <f t="shared" si="14"/>
        <v>224</v>
      </c>
      <c r="L28" s="36">
        <f t="shared" si="14"/>
        <v>15</v>
      </c>
      <c r="N28" t="s">
        <v>112</v>
      </c>
    </row>
    <row r="29" spans="2:23" x14ac:dyDescent="0.25">
      <c r="B29" s="36" t="s">
        <v>129</v>
      </c>
      <c r="C29" s="36">
        <v>248</v>
      </c>
      <c r="D29" s="36">
        <v>546</v>
      </c>
      <c r="E29" s="36">
        <v>734</v>
      </c>
      <c r="F29" s="36">
        <v>882</v>
      </c>
      <c r="G29" s="36">
        <v>996</v>
      </c>
      <c r="H29" s="36">
        <v>1145</v>
      </c>
      <c r="I29" s="36">
        <v>1223</v>
      </c>
      <c r="J29" s="36">
        <v>1314</v>
      </c>
      <c r="K29" s="36">
        <v>1444</v>
      </c>
      <c r="L29" s="36">
        <v>89</v>
      </c>
    </row>
    <row r="33" spans="2:12" x14ac:dyDescent="0.25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40" spans="2:12" x14ac:dyDescent="0.25">
      <c r="D40" s="1"/>
      <c r="E40" s="1"/>
      <c r="F40" s="1"/>
      <c r="G40" s="1"/>
      <c r="H40" s="1"/>
      <c r="I40" s="1"/>
      <c r="J40" s="1"/>
      <c r="K40" s="1"/>
      <c r="L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Ferjetakst 2013 og 2020 Riksveg</vt:lpstr>
      <vt:lpstr>Beregning bomtakst</vt:lpstr>
      <vt:lpstr>'Beregning bomtakst'!Utskriftsområde</vt:lpstr>
      <vt:lpstr>'Ferjetakst 2013 og 2020 Riksveg'!Utskriftsområde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Myklebust Tor</dc:creator>
  <cp:lastModifiedBy>Myklebust Tor</cp:lastModifiedBy>
  <cp:lastPrinted>2020-01-22T08:09:12Z</cp:lastPrinted>
  <dcterms:created xsi:type="dcterms:W3CDTF">2020-01-17T14:16:33Z</dcterms:created>
  <dcterms:modified xsi:type="dcterms:W3CDTF">2020-01-22T08:37:31Z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fbf486-f09d-4a86-8810-b4add863c98a_Enabled">
    <vt:lpwstr>True</vt:lpwstr>
  </property>
  <property fmtid="{D5CDD505-2E9C-101B-9397-08002B2CF9AE}" pid="3" name="MSIP_Label_e5fbf486-f09d-4a86-8810-b4add863c98a_SiteId">
    <vt:lpwstr>38856954-ed55-49f7-8bdd-738ffbbfd390</vt:lpwstr>
  </property>
  <property fmtid="{D5CDD505-2E9C-101B-9397-08002B2CF9AE}" pid="4" name="MSIP_Label_e5fbf486-f09d-4a86-8810-b4add863c98a_Owner">
    <vt:lpwstr>tormyk@vegvesen.no</vt:lpwstr>
  </property>
  <property fmtid="{D5CDD505-2E9C-101B-9397-08002B2CF9AE}" pid="5" name="MSIP_Label_e5fbf486-f09d-4a86-8810-b4add863c98a_SetDate">
    <vt:lpwstr>2020-01-17T14:20:30.0890443Z</vt:lpwstr>
  </property>
  <property fmtid="{D5CDD505-2E9C-101B-9397-08002B2CF9AE}" pid="6" name="MSIP_Label_e5fbf486-f09d-4a86-8810-b4add863c98a_Name">
    <vt:lpwstr>Public</vt:lpwstr>
  </property>
  <property fmtid="{D5CDD505-2E9C-101B-9397-08002B2CF9AE}" pid="7" name="MSIP_Label_e5fbf486-f09d-4a86-8810-b4add863c98a_Application">
    <vt:lpwstr>Microsoft Azure Information Protection</vt:lpwstr>
  </property>
  <property fmtid="{D5CDD505-2E9C-101B-9397-08002B2CF9AE}" pid="8" name="MSIP_Label_e5fbf486-f09d-4a86-8810-b4add863c98a_ActionId">
    <vt:lpwstr>69938c09-516a-475d-849d-ed8d4a5b7aad</vt:lpwstr>
  </property>
  <property fmtid="{D5CDD505-2E9C-101B-9397-08002B2CF9AE}" pid="9" name="MSIP_Label_e5fbf486-f09d-4a86-8810-b4add863c98a_Extended_MSFT_Method">
    <vt:lpwstr>Manual</vt:lpwstr>
  </property>
  <property fmtid="{D5CDD505-2E9C-101B-9397-08002B2CF9AE}" pid="10" name="Sensitivity">
    <vt:lpwstr>Public</vt:lpwstr>
  </property>
</Properties>
</file>